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116" windowHeight="9024"/>
  </bookViews>
  <sheets>
    <sheet name="WR 72 ROUTE" sheetId="1" r:id="rId1"/>
  </sheets>
  <calcPr calcId="125725"/>
</workbook>
</file>

<file path=xl/calcChain.xml><?xml version="1.0" encoding="utf-8"?>
<calcChain xmlns="http://schemas.openxmlformats.org/spreadsheetml/2006/main">
  <c r="D111" i="1"/>
  <c r="E111" s="1"/>
  <c r="D110"/>
  <c r="E110" s="1"/>
  <c r="D106"/>
  <c r="E106" s="1"/>
  <c r="D105"/>
  <c r="E105" s="1"/>
  <c r="D101"/>
  <c r="E101" s="1"/>
  <c r="D100"/>
  <c r="E100" s="1"/>
  <c r="D96"/>
  <c r="E96" s="1"/>
  <c r="D95"/>
  <c r="E95" s="1"/>
  <c r="D91"/>
  <c r="E91" s="1"/>
  <c r="D90"/>
  <c r="E90" s="1"/>
  <c r="D86"/>
  <c r="E86" s="1"/>
  <c r="D85"/>
  <c r="E85" s="1"/>
  <c r="D77"/>
  <c r="E77" s="1"/>
  <c r="D76"/>
  <c r="E76" s="1"/>
  <c r="D72"/>
  <c r="E72" s="1"/>
  <c r="D71"/>
  <c r="E71" s="1"/>
  <c r="D67"/>
  <c r="E67" s="1"/>
  <c r="D66"/>
  <c r="E66" s="1"/>
  <c r="D62"/>
  <c r="E62" s="1"/>
  <c r="D61"/>
  <c r="E61" s="1"/>
  <c r="D57"/>
  <c r="E57" s="1"/>
  <c r="D56"/>
  <c r="E56" s="1"/>
  <c r="D52"/>
  <c r="E52" s="1"/>
  <c r="D51"/>
  <c r="E51" s="1"/>
  <c r="D45"/>
  <c r="E45" s="1"/>
  <c r="D44"/>
  <c r="E44" s="1"/>
  <c r="D40"/>
  <c r="E40" s="1"/>
  <c r="D39"/>
  <c r="E39" s="1"/>
  <c r="D35"/>
  <c r="E35" s="1"/>
  <c r="D34"/>
  <c r="E34" s="1"/>
  <c r="D30"/>
  <c r="E30" s="1"/>
  <c r="D29"/>
  <c r="E29" s="1"/>
  <c r="D23"/>
  <c r="E23" s="1"/>
  <c r="D22"/>
  <c r="E22" s="1"/>
  <c r="D18"/>
  <c r="E18" s="1"/>
  <c r="D17"/>
  <c r="E17" s="1"/>
  <c r="D13"/>
  <c r="E13" s="1"/>
  <c r="D12"/>
  <c r="E12" s="1"/>
  <c r="D8"/>
  <c r="E8" s="1"/>
  <c r="D7"/>
  <c r="E7" s="1"/>
</calcChain>
</file>

<file path=xl/sharedStrings.xml><?xml version="1.0" encoding="utf-8"?>
<sst xmlns="http://schemas.openxmlformats.org/spreadsheetml/2006/main" count="250" uniqueCount="40">
  <si>
    <t>SUR ROUTE BLEU / ON-ROAD - BLUE</t>
  </si>
  <si>
    <t>MOINS de 3,5 tonnes / LESS THAN 3.5t</t>
  </si>
  <si>
    <t>AUTOMOBILES &amp; VEHICULES UTILITAIRES LEGERS / CARS &amp; LIGHT VANS</t>
  </si>
  <si>
    <t>Coups de</t>
  </si>
  <si>
    <t>SUR ROUTE  / ON-ROAD:</t>
  </si>
  <si>
    <t>METRIQUE / METRIC</t>
  </si>
  <si>
    <t>ie: 205/50 R17</t>
  </si>
  <si>
    <t>pompe 100ml</t>
  </si>
  <si>
    <t>Largeur Pneu/ Tyre width</t>
  </si>
  <si>
    <t>Ratio / Ratio</t>
  </si>
  <si>
    <t>Diam. Jante / Rim diameter</t>
  </si>
  <si>
    <t>mm / mm</t>
  </si>
  <si>
    <t>Vide / Blank</t>
  </si>
  <si>
    <t>Pouces / Inches</t>
  </si>
  <si>
    <t>"Standard"</t>
  </si>
  <si>
    <t>"Optimum"</t>
  </si>
  <si>
    <t>NON-METRIQUE / NON-METRIC</t>
  </si>
  <si>
    <t>ie:  25 x 8 - 17</t>
  </si>
  <si>
    <t>Diam. du pneu / Tyre diameter</t>
  </si>
  <si>
    <t>Largeur du pneu / Tyre width</t>
  </si>
  <si>
    <t>HORS ROUTE  / ON-ROAD:</t>
  </si>
  <si>
    <t>HORS ROUTE / OFF-ROAD</t>
  </si>
  <si>
    <t>Diam. jante / Rim diameter</t>
  </si>
  <si>
    <t>MOTOS &amp; QUAD / MOTOCYCLE &amp; ATV</t>
  </si>
  <si>
    <t>ie: 165/70 R10</t>
  </si>
  <si>
    <t>Largeur pneu / Tyre width</t>
  </si>
  <si>
    <t>ie:  21 x 7 - 10</t>
  </si>
  <si>
    <t xml:space="preserve"> </t>
  </si>
  <si>
    <t>UTILITAIRE &amp; PETIT CAMION &lt;3,5t / COMMERCIAL SMALL TRUCK &lt;3,5t</t>
  </si>
  <si>
    <t>ie: 195/65 R15</t>
  </si>
  <si>
    <t>ie: 29 x 9,5 - 15</t>
  </si>
  <si>
    <t>NUMERIQUE / NUMERIC</t>
  </si>
  <si>
    <t>ie: 7.5 R16 LT D</t>
  </si>
  <si>
    <t>vide / void</t>
  </si>
  <si>
    <t>PLUS de 3,5 tonnes / MORE THAN 3.5t</t>
  </si>
  <si>
    <t xml:space="preserve">Camion &amp; Bus &gt;3,5t / Truck &amp; Bus &gt;3,5t </t>
  </si>
  <si>
    <t>ie: 305/70 R22,5</t>
  </si>
  <si>
    <t>ie: 32 x 14 - 15</t>
  </si>
  <si>
    <t>Diam. Du pneu / Tyre diameter</t>
  </si>
  <si>
    <t>ie: 12,5-20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</si>
</sst>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7" fillId="0" borderId="0" xfId="0" applyNumberFormat="1" applyFont="1" applyAlignment="1">
      <alignment horizontal="center"/>
    </xf>
    <xf numFmtId="0" fontId="0" fillId="0" borderId="0" xfId="0" applyFont="1"/>
    <xf numFmtId="0" fontId="10" fillId="0" borderId="0" xfId="0" applyFont="1"/>
    <xf numFmtId="0" fontId="9" fillId="0" borderId="0" xfId="0" applyFont="1" applyProtection="1">
      <protection locked="0"/>
    </xf>
    <xf numFmtId="1" fontId="2" fillId="0" borderId="0" xfId="0" applyNumberFormat="1" applyFont="1"/>
    <xf numFmtId="164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88" workbookViewId="0">
      <selection activeCell="C112" sqref="C112"/>
    </sheetView>
  </sheetViews>
  <sheetFormatPr baseColWidth="10" defaultRowHeight="14.4"/>
  <cols>
    <col min="1" max="1" width="62.33203125" bestFit="1" customWidth="1"/>
    <col min="2" max="2" width="28.6640625" bestFit="1" customWidth="1"/>
    <col min="3" max="3" width="46.6640625" bestFit="1" customWidth="1"/>
    <col min="4" max="4" width="6.44140625" hidden="1" customWidth="1"/>
    <col min="5" max="5" width="9.33203125" bestFit="1" customWidth="1"/>
    <col min="6" max="6" width="10.109375" bestFit="1" customWidth="1"/>
  </cols>
  <sheetData>
    <row r="1" spans="1:6" ht="21">
      <c r="A1" s="1" t="s">
        <v>0</v>
      </c>
      <c r="C1" s="1" t="s">
        <v>0</v>
      </c>
      <c r="D1" s="2"/>
    </row>
    <row r="2" spans="1:6" s="6" customFormat="1" ht="15.6">
      <c r="A2" s="3" t="s">
        <v>1</v>
      </c>
      <c r="B2" s="4"/>
      <c r="C2" s="3" t="s">
        <v>1</v>
      </c>
      <c r="D2" s="5"/>
    </row>
    <row r="3" spans="1:6">
      <c r="A3" s="7" t="s">
        <v>2</v>
      </c>
      <c r="B3" s="8"/>
      <c r="C3" s="8"/>
      <c r="E3" s="9" t="s">
        <v>3</v>
      </c>
    </row>
    <row r="4" spans="1:6">
      <c r="A4" s="10" t="s">
        <v>4</v>
      </c>
      <c r="B4" s="10" t="s">
        <v>5</v>
      </c>
      <c r="C4" s="11" t="s">
        <v>6</v>
      </c>
      <c r="D4" s="2"/>
      <c r="E4" s="12" t="s">
        <v>7</v>
      </c>
    </row>
    <row r="5" spans="1:6">
      <c r="A5" s="13" t="s">
        <v>8</v>
      </c>
      <c r="B5" s="13" t="s">
        <v>9</v>
      </c>
      <c r="C5" t="s">
        <v>10</v>
      </c>
      <c r="D5" s="2"/>
    </row>
    <row r="6" spans="1:6">
      <c r="A6" s="14" t="s">
        <v>11</v>
      </c>
      <c r="B6" s="14" t="s">
        <v>12</v>
      </c>
      <c r="C6" s="14" t="s">
        <v>13</v>
      </c>
      <c r="D6" s="2"/>
    </row>
    <row r="7" spans="1:6">
      <c r="A7" s="15">
        <v>195</v>
      </c>
      <c r="B7" s="15">
        <v>65</v>
      </c>
      <c r="C7" s="15">
        <v>15</v>
      </c>
      <c r="D7" s="2">
        <f>A7*((A7*(B7/100)*2)+(C7*25.4))*(0.003/100)</f>
        <v>3.7118250000000002</v>
      </c>
      <c r="E7" s="16">
        <f>D7</f>
        <v>3.7118250000000002</v>
      </c>
      <c r="F7" t="s">
        <v>14</v>
      </c>
    </row>
    <row r="8" spans="1:6">
      <c r="A8" s="15">
        <v>205</v>
      </c>
      <c r="B8" s="15">
        <v>55</v>
      </c>
      <c r="C8" s="15">
        <v>16</v>
      </c>
      <c r="D8" s="2">
        <f>A8*((A8*(B8/100)*2)+(C8*25.4))*(0.0038/100)</f>
        <v>4.9225010000000005</v>
      </c>
      <c r="E8" s="16">
        <f>D8</f>
        <v>4.9225010000000005</v>
      </c>
      <c r="F8" t="s">
        <v>15</v>
      </c>
    </row>
    <row r="9" spans="1:6">
      <c r="A9" s="10" t="s">
        <v>4</v>
      </c>
      <c r="B9" s="10" t="s">
        <v>16</v>
      </c>
      <c r="C9" s="11" t="s">
        <v>17</v>
      </c>
      <c r="D9" s="2"/>
    </row>
    <row r="10" spans="1:6">
      <c r="A10" s="14" t="s">
        <v>18</v>
      </c>
      <c r="B10" s="13" t="s">
        <v>19</v>
      </c>
      <c r="C10" t="s">
        <v>10</v>
      </c>
      <c r="D10" s="2"/>
    </row>
    <row r="11" spans="1:6">
      <c r="A11" s="14" t="s">
        <v>13</v>
      </c>
      <c r="B11" s="14" t="s">
        <v>13</v>
      </c>
      <c r="C11" t="s">
        <v>13</v>
      </c>
      <c r="D11" s="2"/>
    </row>
    <row r="12" spans="1:6">
      <c r="A12" s="15">
        <v>25</v>
      </c>
      <c r="B12" s="15">
        <v>8</v>
      </c>
      <c r="C12" s="15">
        <v>17</v>
      </c>
      <c r="D12" s="2">
        <f>((A12*25.4)*(B12*25.4)*(0.003/100))</f>
        <v>3.8709600000000002</v>
      </c>
      <c r="E12" s="16">
        <f>D12</f>
        <v>3.8709600000000002</v>
      </c>
      <c r="F12" t="s">
        <v>14</v>
      </c>
    </row>
    <row r="13" spans="1:6">
      <c r="A13" s="15">
        <v>25</v>
      </c>
      <c r="B13" s="15">
        <v>8</v>
      </c>
      <c r="C13" s="15">
        <v>17</v>
      </c>
      <c r="D13" s="2">
        <f>((A13*25.4)*(B13*25.4)*(0.0038/100))</f>
        <v>4.9032160000000005</v>
      </c>
      <c r="E13" s="16">
        <f>D13</f>
        <v>4.9032160000000005</v>
      </c>
      <c r="F13" t="s">
        <v>15</v>
      </c>
    </row>
    <row r="14" spans="1:6">
      <c r="A14" s="10" t="s">
        <v>20</v>
      </c>
      <c r="B14" s="10" t="s">
        <v>5</v>
      </c>
      <c r="C14" s="11" t="s">
        <v>6</v>
      </c>
      <c r="D14" s="2"/>
    </row>
    <row r="15" spans="1:6">
      <c r="A15" s="13" t="s">
        <v>8</v>
      </c>
      <c r="B15" s="13" t="s">
        <v>9</v>
      </c>
      <c r="C15" t="s">
        <v>10</v>
      </c>
      <c r="D15" s="2"/>
    </row>
    <row r="16" spans="1:6">
      <c r="A16" s="14" t="s">
        <v>11</v>
      </c>
      <c r="B16" s="14" t="s">
        <v>12</v>
      </c>
      <c r="C16" s="14" t="s">
        <v>13</v>
      </c>
      <c r="D16" s="2"/>
    </row>
    <row r="17" spans="1:10">
      <c r="A17" s="15">
        <v>205</v>
      </c>
      <c r="B17" s="15">
        <v>50</v>
      </c>
      <c r="C17" s="15">
        <v>17</v>
      </c>
      <c r="D17" s="2">
        <f>A17*((A17*(B17/100)*2)+(C17*25.4))*(0.006/100)</f>
        <v>7.8326399999999996</v>
      </c>
      <c r="E17" s="16">
        <f>D17</f>
        <v>7.8326399999999996</v>
      </c>
      <c r="F17" t="s">
        <v>14</v>
      </c>
    </row>
    <row r="18" spans="1:10">
      <c r="A18" s="15">
        <v>205</v>
      </c>
      <c r="B18" s="15">
        <v>50</v>
      </c>
      <c r="C18" s="15">
        <v>17</v>
      </c>
      <c r="D18" s="2">
        <f>A18*((A18*(B18/100)*2)+(C18*25.4))*(0.0076/100)</f>
        <v>9.9213439999999995</v>
      </c>
      <c r="E18" s="16">
        <f>D18</f>
        <v>9.9213439999999995</v>
      </c>
      <c r="F18" t="s">
        <v>15</v>
      </c>
    </row>
    <row r="19" spans="1:10">
      <c r="A19" s="10" t="s">
        <v>21</v>
      </c>
      <c r="B19" s="10" t="s">
        <v>16</v>
      </c>
      <c r="C19" s="11" t="s">
        <v>17</v>
      </c>
      <c r="D19" s="2"/>
    </row>
    <row r="20" spans="1:10">
      <c r="A20" s="14" t="s">
        <v>18</v>
      </c>
      <c r="B20" s="13" t="s">
        <v>19</v>
      </c>
      <c r="C20" t="s">
        <v>22</v>
      </c>
      <c r="D20" s="2"/>
    </row>
    <row r="21" spans="1:10">
      <c r="A21" s="14" t="s">
        <v>13</v>
      </c>
      <c r="B21" s="14" t="s">
        <v>13</v>
      </c>
      <c r="C21" t="s">
        <v>13</v>
      </c>
      <c r="D21" s="2"/>
    </row>
    <row r="22" spans="1:10">
      <c r="A22" s="15">
        <v>25</v>
      </c>
      <c r="B22" s="15">
        <v>8</v>
      </c>
      <c r="C22" s="15">
        <v>17</v>
      </c>
      <c r="D22" s="2">
        <f>((A22*25.4)*(B22*25.4)*(0.006/100))</f>
        <v>7.7419200000000004</v>
      </c>
      <c r="E22" s="16">
        <f>D22</f>
        <v>7.7419200000000004</v>
      </c>
      <c r="F22" t="s">
        <v>14</v>
      </c>
    </row>
    <row r="23" spans="1:10">
      <c r="A23" s="15">
        <v>25</v>
      </c>
      <c r="B23" s="15">
        <v>8</v>
      </c>
      <c r="C23" s="15">
        <v>17</v>
      </c>
      <c r="D23" s="2">
        <f>((A23*25.4)*(B23*25.4)*(0.0076/100))</f>
        <v>9.8064320000000009</v>
      </c>
      <c r="E23" s="16">
        <f>D23</f>
        <v>9.8064320000000009</v>
      </c>
      <c r="F23" t="s">
        <v>15</v>
      </c>
    </row>
    <row r="24" spans="1:10">
      <c r="D24" s="2"/>
    </row>
    <row r="25" spans="1:10">
      <c r="A25" s="7" t="s">
        <v>23</v>
      </c>
      <c r="B25" s="8"/>
      <c r="C25" s="8"/>
      <c r="D25" s="17"/>
      <c r="E25" s="9" t="s">
        <v>3</v>
      </c>
    </row>
    <row r="26" spans="1:10">
      <c r="A26" s="10" t="s">
        <v>4</v>
      </c>
      <c r="B26" s="10" t="s">
        <v>5</v>
      </c>
      <c r="C26" s="11" t="s">
        <v>24</v>
      </c>
      <c r="D26" s="2"/>
      <c r="E26" s="12" t="s">
        <v>7</v>
      </c>
    </row>
    <row r="27" spans="1:10">
      <c r="A27" s="13" t="s">
        <v>25</v>
      </c>
      <c r="B27" s="13" t="s">
        <v>9</v>
      </c>
      <c r="C27" s="13" t="s">
        <v>10</v>
      </c>
      <c r="D27" s="2"/>
    </row>
    <row r="28" spans="1:10">
      <c r="A28" s="14" t="s">
        <v>11</v>
      </c>
      <c r="B28" s="14" t="s">
        <v>12</v>
      </c>
      <c r="C28" s="14" t="s">
        <v>13</v>
      </c>
      <c r="D28" s="2"/>
    </row>
    <row r="29" spans="1:10">
      <c r="A29" s="15">
        <v>165</v>
      </c>
      <c r="B29" s="15">
        <v>70</v>
      </c>
      <c r="C29" s="15">
        <v>10</v>
      </c>
      <c r="D29" s="2">
        <f>A29*((A29*(B29/100)*2)+(C29*25.4))*(0.0032/100)</f>
        <v>2.5608</v>
      </c>
      <c r="E29" s="16">
        <f>D29</f>
        <v>2.5608</v>
      </c>
      <c r="F29" t="s">
        <v>14</v>
      </c>
    </row>
    <row r="30" spans="1:10">
      <c r="A30" s="15">
        <v>165</v>
      </c>
      <c r="B30" s="15">
        <v>70</v>
      </c>
      <c r="C30" s="15">
        <v>10</v>
      </c>
      <c r="D30" s="2">
        <f>A30*((A30*(B30/100)*2)+(C30*25.4))*(0.004/100)</f>
        <v>3.2010000000000001</v>
      </c>
      <c r="E30" s="16">
        <f>D30</f>
        <v>3.2010000000000001</v>
      </c>
      <c r="F30" t="s">
        <v>15</v>
      </c>
    </row>
    <row r="31" spans="1:10">
      <c r="A31" s="10" t="s">
        <v>4</v>
      </c>
      <c r="B31" s="10" t="s">
        <v>16</v>
      </c>
      <c r="C31" s="11" t="s">
        <v>26</v>
      </c>
      <c r="D31" s="2"/>
    </row>
    <row r="32" spans="1:10">
      <c r="A32" s="14" t="s">
        <v>18</v>
      </c>
      <c r="B32" s="13" t="s">
        <v>19</v>
      </c>
      <c r="C32" t="s">
        <v>10</v>
      </c>
      <c r="D32" s="2"/>
      <c r="J32" t="s">
        <v>27</v>
      </c>
    </row>
    <row r="33" spans="1:9">
      <c r="A33" s="14" t="s">
        <v>13</v>
      </c>
      <c r="B33" s="14" t="s">
        <v>13</v>
      </c>
      <c r="C33" t="s">
        <v>13</v>
      </c>
      <c r="D33" s="2"/>
    </row>
    <row r="34" spans="1:9">
      <c r="A34" s="15">
        <v>21</v>
      </c>
      <c r="B34" s="15">
        <v>7</v>
      </c>
      <c r="C34" s="15">
        <v>10</v>
      </c>
      <c r="D34" s="2">
        <f>((A34*25.4)*(B34*25.4)*(0.0032/100))</f>
        <v>3.0348326399999994</v>
      </c>
      <c r="E34" s="16">
        <f>D34</f>
        <v>3.0348326399999994</v>
      </c>
      <c r="F34" t="s">
        <v>14</v>
      </c>
    </row>
    <row r="35" spans="1:9">
      <c r="A35" s="15">
        <v>21</v>
      </c>
      <c r="B35" s="15">
        <v>7</v>
      </c>
      <c r="C35" s="15">
        <v>10</v>
      </c>
      <c r="D35" s="2">
        <f>((A35*25.4)*(B35*25.4)*(0.004/100))</f>
        <v>3.7935407999999997</v>
      </c>
      <c r="E35" s="16">
        <f>D35</f>
        <v>3.7935407999999997</v>
      </c>
      <c r="F35" t="s">
        <v>15</v>
      </c>
    </row>
    <row r="36" spans="1:9">
      <c r="A36" s="10" t="s">
        <v>21</v>
      </c>
      <c r="B36" s="10" t="s">
        <v>5</v>
      </c>
      <c r="C36" s="11" t="s">
        <v>24</v>
      </c>
      <c r="D36" s="2"/>
    </row>
    <row r="37" spans="1:9">
      <c r="A37" s="13" t="s">
        <v>19</v>
      </c>
      <c r="B37" s="13" t="s">
        <v>9</v>
      </c>
      <c r="C37" s="13" t="s">
        <v>22</v>
      </c>
      <c r="D37" s="2"/>
    </row>
    <row r="38" spans="1:9">
      <c r="A38" s="14" t="s">
        <v>11</v>
      </c>
      <c r="B38" s="14" t="s">
        <v>12</v>
      </c>
      <c r="C38" s="14" t="s">
        <v>13</v>
      </c>
      <c r="D38" s="2"/>
    </row>
    <row r="39" spans="1:9">
      <c r="A39" s="15">
        <v>165</v>
      </c>
      <c r="B39" s="15">
        <v>70</v>
      </c>
      <c r="C39" s="15">
        <v>10</v>
      </c>
      <c r="D39" s="2">
        <f>A39*((A39*(B39/100)*2)+(C39*25.4))*(0.006/100)</f>
        <v>4.8014999999999999</v>
      </c>
      <c r="E39" s="16">
        <f>D39</f>
        <v>4.8014999999999999</v>
      </c>
      <c r="F39" t="s">
        <v>14</v>
      </c>
    </row>
    <row r="40" spans="1:9">
      <c r="A40" s="15">
        <v>165</v>
      </c>
      <c r="B40" s="15">
        <v>70</v>
      </c>
      <c r="C40" s="15">
        <v>10</v>
      </c>
      <c r="D40" s="2">
        <f>A40*((A40*(B40/100)*2)+(C40*25.4))*(0.0076/100)</f>
        <v>6.0819000000000001</v>
      </c>
      <c r="E40" s="16">
        <f>D40</f>
        <v>6.0819000000000001</v>
      </c>
      <c r="F40" t="s">
        <v>15</v>
      </c>
      <c r="I40" t="s">
        <v>27</v>
      </c>
    </row>
    <row r="41" spans="1:9">
      <c r="A41" s="10" t="s">
        <v>21</v>
      </c>
      <c r="B41" s="10" t="s">
        <v>16</v>
      </c>
      <c r="C41" s="11" t="s">
        <v>26</v>
      </c>
      <c r="D41" s="2"/>
    </row>
    <row r="42" spans="1:9">
      <c r="A42" s="14" t="s">
        <v>18</v>
      </c>
      <c r="B42" s="13" t="s">
        <v>19</v>
      </c>
      <c r="C42" t="s">
        <v>22</v>
      </c>
      <c r="D42" s="2"/>
    </row>
    <row r="43" spans="1:9">
      <c r="A43" s="14" t="s">
        <v>13</v>
      </c>
      <c r="B43" s="14" t="s">
        <v>13</v>
      </c>
      <c r="C43" t="s">
        <v>13</v>
      </c>
      <c r="D43" s="2"/>
    </row>
    <row r="44" spans="1:9">
      <c r="A44" s="15">
        <v>21</v>
      </c>
      <c r="B44" s="15">
        <v>7</v>
      </c>
      <c r="C44" s="15">
        <v>10</v>
      </c>
      <c r="D44" s="2">
        <f>((A44*25.4)*(B44*25.4)*(0.006/100))</f>
        <v>5.6903111999999991</v>
      </c>
      <c r="E44" s="16">
        <f>D44</f>
        <v>5.6903111999999991</v>
      </c>
      <c r="F44" t="s">
        <v>14</v>
      </c>
    </row>
    <row r="45" spans="1:9">
      <c r="A45" s="15">
        <v>21</v>
      </c>
      <c r="B45" s="15">
        <v>7</v>
      </c>
      <c r="C45" s="15">
        <v>10</v>
      </c>
      <c r="D45" s="2">
        <f>((A45*25.4)*(B45*25.4)*(0.0076/100))</f>
        <v>7.2077275199999997</v>
      </c>
      <c r="E45" s="16">
        <f>D45</f>
        <v>7.2077275199999997</v>
      </c>
      <c r="F45" t="s">
        <v>15</v>
      </c>
    </row>
    <row r="46" spans="1:9">
      <c r="D46" s="2"/>
    </row>
    <row r="47" spans="1:9">
      <c r="A47" s="7" t="s">
        <v>28</v>
      </c>
      <c r="B47" s="8"/>
      <c r="C47" s="8"/>
      <c r="D47" s="17"/>
      <c r="E47" s="9" t="s">
        <v>3</v>
      </c>
    </row>
    <row r="48" spans="1:9">
      <c r="A48" s="10" t="s">
        <v>4</v>
      </c>
      <c r="B48" s="10" t="s">
        <v>5</v>
      </c>
      <c r="C48" s="11" t="s">
        <v>29</v>
      </c>
      <c r="D48" s="2"/>
      <c r="E48" s="12" t="s">
        <v>7</v>
      </c>
    </row>
    <row r="49" spans="1:6">
      <c r="A49" s="13" t="s">
        <v>19</v>
      </c>
      <c r="B49" s="13" t="s">
        <v>9</v>
      </c>
      <c r="C49" s="13" t="s">
        <v>22</v>
      </c>
      <c r="D49" s="2"/>
    </row>
    <row r="50" spans="1:6">
      <c r="A50" s="14" t="s">
        <v>11</v>
      </c>
      <c r="B50" s="14" t="s">
        <v>12</v>
      </c>
      <c r="C50" s="14" t="s">
        <v>13</v>
      </c>
      <c r="D50" s="2"/>
    </row>
    <row r="51" spans="1:6">
      <c r="A51" s="15">
        <v>195</v>
      </c>
      <c r="B51" s="15">
        <v>65</v>
      </c>
      <c r="C51" s="15">
        <v>15</v>
      </c>
      <c r="D51" s="2">
        <f>A51*((A51*(B51/100)*2)+(C51*25.4))*(0.0038/100)</f>
        <v>4.7016450000000001</v>
      </c>
      <c r="E51" s="16">
        <f>D51</f>
        <v>4.7016450000000001</v>
      </c>
      <c r="F51" t="s">
        <v>14</v>
      </c>
    </row>
    <row r="52" spans="1:6">
      <c r="A52" s="15">
        <v>195</v>
      </c>
      <c r="B52" s="15">
        <v>65</v>
      </c>
      <c r="C52" s="15">
        <v>15</v>
      </c>
      <c r="D52" s="2">
        <f>A52*((A52*(B52/100)*2)+(C52*25.4))*(0.0048/100)</f>
        <v>5.9389199999999995</v>
      </c>
      <c r="E52" s="16">
        <f>D52</f>
        <v>5.9389199999999995</v>
      </c>
      <c r="F52" t="s">
        <v>15</v>
      </c>
    </row>
    <row r="53" spans="1:6">
      <c r="A53" s="10" t="s">
        <v>4</v>
      </c>
      <c r="B53" s="10" t="s">
        <v>16</v>
      </c>
      <c r="C53" s="11" t="s">
        <v>30</v>
      </c>
      <c r="D53" s="2"/>
    </row>
    <row r="54" spans="1:6">
      <c r="A54" s="14" t="s">
        <v>18</v>
      </c>
      <c r="B54" s="13" t="s">
        <v>19</v>
      </c>
      <c r="C54" t="s">
        <v>22</v>
      </c>
      <c r="D54" s="2"/>
    </row>
    <row r="55" spans="1:6">
      <c r="A55" s="14" t="s">
        <v>13</v>
      </c>
      <c r="B55" s="14" t="s">
        <v>13</v>
      </c>
      <c r="C55" t="s">
        <v>13</v>
      </c>
      <c r="D55" s="2"/>
    </row>
    <row r="56" spans="1:6">
      <c r="A56" s="15">
        <v>29</v>
      </c>
      <c r="B56" s="15">
        <v>9.5</v>
      </c>
      <c r="C56" s="15">
        <v>15</v>
      </c>
      <c r="D56" s="2">
        <f>((A56*25.4)*(B56*25.4)*(0.0038/100))</f>
        <v>6.7541800399999987</v>
      </c>
      <c r="E56" s="16">
        <f>D56</f>
        <v>6.7541800399999987</v>
      </c>
      <c r="F56" t="s">
        <v>14</v>
      </c>
    </row>
    <row r="57" spans="1:6">
      <c r="A57" s="15">
        <v>29</v>
      </c>
      <c r="B57" s="15">
        <v>9.5</v>
      </c>
      <c r="C57" s="15">
        <v>15</v>
      </c>
      <c r="D57" s="2">
        <f>((A57*25.4)*(B57*25.4)*(0.0048/100))</f>
        <v>8.5315958399999978</v>
      </c>
      <c r="E57" s="16">
        <f>D57</f>
        <v>8.5315958399999978</v>
      </c>
      <c r="F57" t="s">
        <v>15</v>
      </c>
    </row>
    <row r="58" spans="1:6">
      <c r="A58" s="10" t="s">
        <v>4</v>
      </c>
      <c r="B58" s="10" t="s">
        <v>31</v>
      </c>
      <c r="C58" s="11" t="s">
        <v>32</v>
      </c>
      <c r="D58" s="2"/>
    </row>
    <row r="59" spans="1:6">
      <c r="A59" s="14" t="s">
        <v>27</v>
      </c>
      <c r="B59" s="13" t="s">
        <v>19</v>
      </c>
      <c r="C59" t="s">
        <v>10</v>
      </c>
      <c r="D59" s="2"/>
    </row>
    <row r="60" spans="1:6">
      <c r="A60" s="14" t="s">
        <v>27</v>
      </c>
      <c r="B60" s="14" t="s">
        <v>13</v>
      </c>
      <c r="C60" t="s">
        <v>13</v>
      </c>
      <c r="D60" s="2"/>
    </row>
    <row r="61" spans="1:6">
      <c r="A61" t="s">
        <v>33</v>
      </c>
      <c r="B61" s="15">
        <v>7.5</v>
      </c>
      <c r="C61" s="15">
        <v>16</v>
      </c>
      <c r="D61" s="2">
        <f>((B61*25.4)*((C61+B61)*25.4))*(0.0038/100)</f>
        <v>4.3209591000000005</v>
      </c>
      <c r="E61" s="16">
        <f>D61</f>
        <v>4.3209591000000005</v>
      </c>
      <c r="F61" t="s">
        <v>14</v>
      </c>
    </row>
    <row r="62" spans="1:6">
      <c r="A62" t="s">
        <v>33</v>
      </c>
      <c r="B62" s="15">
        <v>7.5</v>
      </c>
      <c r="C62" s="15">
        <v>16</v>
      </c>
      <c r="D62" s="2">
        <f>((B62*25.4)*((C62+B62)*25.4))*(0.0048/100)</f>
        <v>5.4580535999999995</v>
      </c>
      <c r="E62" s="16">
        <f>D62</f>
        <v>5.4580535999999995</v>
      </c>
      <c r="F62" t="s">
        <v>15</v>
      </c>
    </row>
    <row r="63" spans="1:6">
      <c r="A63" s="10" t="s">
        <v>20</v>
      </c>
      <c r="B63" s="10" t="s">
        <v>5</v>
      </c>
      <c r="C63" s="11" t="s">
        <v>29</v>
      </c>
      <c r="D63" s="2"/>
    </row>
    <row r="64" spans="1:6">
      <c r="A64" s="13" t="s">
        <v>19</v>
      </c>
      <c r="B64" s="13" t="s">
        <v>9</v>
      </c>
      <c r="C64" s="13" t="s">
        <v>10</v>
      </c>
      <c r="D64" s="2"/>
    </row>
    <row r="65" spans="1:6">
      <c r="A65" s="14" t="s">
        <v>11</v>
      </c>
      <c r="B65" s="14" t="s">
        <v>12</v>
      </c>
      <c r="C65" s="14" t="s">
        <v>13</v>
      </c>
      <c r="D65" s="2"/>
    </row>
    <row r="66" spans="1:6">
      <c r="A66" s="15">
        <v>195</v>
      </c>
      <c r="B66" s="15">
        <v>65</v>
      </c>
      <c r="C66" s="15">
        <v>15</v>
      </c>
      <c r="D66" s="2">
        <f>A66*((A66*(B66/100)*2)+(C66*25.4))*(0.0057/100)</f>
        <v>7.0524675000000006</v>
      </c>
      <c r="E66" s="16">
        <f>D66</f>
        <v>7.0524675000000006</v>
      </c>
      <c r="F66" t="s">
        <v>14</v>
      </c>
    </row>
    <row r="67" spans="1:6">
      <c r="A67" s="15">
        <v>195</v>
      </c>
      <c r="B67" s="15">
        <v>65</v>
      </c>
      <c r="C67" s="15">
        <v>15</v>
      </c>
      <c r="D67" s="2">
        <f>A67*((A67*(B67/100)*2)+(C67*25.4))*(0.0066/100)</f>
        <v>8.1660149999999998</v>
      </c>
      <c r="E67" s="16">
        <f>D67</f>
        <v>8.1660149999999998</v>
      </c>
      <c r="F67" t="s">
        <v>15</v>
      </c>
    </row>
    <row r="68" spans="1:6">
      <c r="A68" s="10" t="s">
        <v>20</v>
      </c>
      <c r="B68" s="10" t="s">
        <v>16</v>
      </c>
      <c r="C68" s="11" t="s">
        <v>30</v>
      </c>
      <c r="D68" s="2"/>
    </row>
    <row r="69" spans="1:6">
      <c r="A69" s="14" t="s">
        <v>18</v>
      </c>
      <c r="B69" s="13" t="s">
        <v>19</v>
      </c>
      <c r="C69" t="s">
        <v>22</v>
      </c>
      <c r="D69" s="2"/>
    </row>
    <row r="70" spans="1:6">
      <c r="A70" s="14" t="s">
        <v>13</v>
      </c>
      <c r="B70" s="14" t="s">
        <v>13</v>
      </c>
      <c r="C70" t="s">
        <v>13</v>
      </c>
      <c r="D70" s="2"/>
    </row>
    <row r="71" spans="1:6">
      <c r="A71" s="15">
        <v>29</v>
      </c>
      <c r="B71" s="15">
        <v>9.5</v>
      </c>
      <c r="C71" s="15">
        <v>15</v>
      </c>
      <c r="D71" s="2">
        <f>((A71*25.4)*(B71*25.4)*(0.0057/100))</f>
        <v>10.131270059999999</v>
      </c>
      <c r="E71" s="16">
        <f>D71</f>
        <v>10.131270059999999</v>
      </c>
      <c r="F71" t="s">
        <v>14</v>
      </c>
    </row>
    <row r="72" spans="1:6">
      <c r="A72" s="15">
        <v>29</v>
      </c>
      <c r="B72" s="15">
        <v>9.5</v>
      </c>
      <c r="C72" s="15">
        <v>15</v>
      </c>
      <c r="D72" s="2">
        <f>((A72*25.4)*(B72*25.4)*(0.0066/100))</f>
        <v>11.730944279999997</v>
      </c>
      <c r="E72" s="16">
        <f>D72</f>
        <v>11.730944279999997</v>
      </c>
      <c r="F72" t="s">
        <v>15</v>
      </c>
    </row>
    <row r="73" spans="1:6">
      <c r="A73" s="10" t="s">
        <v>20</v>
      </c>
      <c r="B73" s="10" t="s">
        <v>31</v>
      </c>
      <c r="C73" s="11" t="s">
        <v>32</v>
      </c>
      <c r="D73" s="2"/>
    </row>
    <row r="74" spans="1:6">
      <c r="A74" s="14" t="s">
        <v>27</v>
      </c>
      <c r="B74" s="13" t="s">
        <v>19</v>
      </c>
      <c r="C74" t="s">
        <v>22</v>
      </c>
      <c r="D74" s="2"/>
    </row>
    <row r="75" spans="1:6">
      <c r="A75" s="14" t="s">
        <v>27</v>
      </c>
      <c r="B75" s="14" t="s">
        <v>13</v>
      </c>
      <c r="C75" t="s">
        <v>13</v>
      </c>
      <c r="D75" s="2"/>
    </row>
    <row r="76" spans="1:6">
      <c r="A76" t="s">
        <v>33</v>
      </c>
      <c r="B76" s="15">
        <v>7.5</v>
      </c>
      <c r="C76" s="15">
        <v>16</v>
      </c>
      <c r="D76" s="2">
        <f>((B76*25.4)*((C76+B76)*25.4))*(0.0057/100)</f>
        <v>6.4814386500000003</v>
      </c>
      <c r="E76" s="16">
        <f>D76</f>
        <v>6.4814386500000003</v>
      </c>
      <c r="F76" t="s">
        <v>14</v>
      </c>
    </row>
    <row r="77" spans="1:6">
      <c r="A77" t="s">
        <v>33</v>
      </c>
      <c r="B77" s="15">
        <v>7.5</v>
      </c>
      <c r="C77" s="15">
        <v>16</v>
      </c>
      <c r="D77" s="2">
        <f>((B77*25.4)*((C77+B77)*25.4))*(0.0066/100)</f>
        <v>7.5048237000000002</v>
      </c>
      <c r="E77" s="16">
        <f>D77</f>
        <v>7.5048237000000002</v>
      </c>
      <c r="F77" t="s">
        <v>15</v>
      </c>
    </row>
    <row r="78" spans="1:6">
      <c r="D78" s="2"/>
    </row>
    <row r="79" spans="1:6" ht="21">
      <c r="A79" s="1" t="s">
        <v>0</v>
      </c>
      <c r="C79" s="1" t="s">
        <v>0</v>
      </c>
      <c r="D79" s="2"/>
    </row>
    <row r="80" spans="1:6" s="6" customFormat="1" ht="15.6">
      <c r="A80" s="3" t="s">
        <v>34</v>
      </c>
      <c r="B80" s="4"/>
      <c r="C80" s="3" t="s">
        <v>34</v>
      </c>
      <c r="D80" s="5"/>
    </row>
    <row r="81" spans="1:6">
      <c r="A81" s="7" t="s">
        <v>35</v>
      </c>
      <c r="B81" s="8"/>
      <c r="C81" s="8"/>
      <c r="D81" s="17"/>
      <c r="E81" s="9" t="s">
        <v>3</v>
      </c>
    </row>
    <row r="82" spans="1:6">
      <c r="A82" s="10" t="s">
        <v>4</v>
      </c>
      <c r="B82" s="10" t="s">
        <v>5</v>
      </c>
      <c r="C82" s="11" t="s">
        <v>36</v>
      </c>
      <c r="D82" s="2"/>
      <c r="E82" s="12" t="s">
        <v>7</v>
      </c>
    </row>
    <row r="83" spans="1:6">
      <c r="A83" s="13" t="s">
        <v>19</v>
      </c>
      <c r="B83" s="13" t="s">
        <v>9</v>
      </c>
      <c r="C83" s="13" t="s">
        <v>10</v>
      </c>
      <c r="D83" s="2"/>
    </row>
    <row r="84" spans="1:6">
      <c r="A84" s="14" t="s">
        <v>11</v>
      </c>
      <c r="B84" s="14" t="s">
        <v>12</v>
      </c>
      <c r="C84" s="14" t="s">
        <v>13</v>
      </c>
      <c r="D84" s="2"/>
    </row>
    <row r="85" spans="1:6">
      <c r="A85" s="15">
        <v>305</v>
      </c>
      <c r="B85" s="15">
        <v>70</v>
      </c>
      <c r="C85" s="15">
        <v>22.5</v>
      </c>
      <c r="D85" s="2">
        <f>A85*((A85*(B85/100)*2)+(C85*25.4))*(0.0066/100)</f>
        <v>20.099805</v>
      </c>
      <c r="E85" s="16">
        <f>D85</f>
        <v>20.099805</v>
      </c>
      <c r="F85" t="s">
        <v>14</v>
      </c>
    </row>
    <row r="86" spans="1:6">
      <c r="A86" s="15">
        <v>305</v>
      </c>
      <c r="B86" s="15">
        <v>70</v>
      </c>
      <c r="C86" s="15">
        <v>22.5</v>
      </c>
      <c r="D86" s="2">
        <f>A86*((A86*(B86/100)*2)+(C86*25.4))*(0.0084/100)</f>
        <v>25.581569999999999</v>
      </c>
      <c r="E86" s="16">
        <f>D86</f>
        <v>25.581569999999999</v>
      </c>
      <c r="F86" t="s">
        <v>15</v>
      </c>
    </row>
    <row r="87" spans="1:6">
      <c r="A87" s="10" t="s">
        <v>4</v>
      </c>
      <c r="B87" s="10" t="s">
        <v>16</v>
      </c>
      <c r="C87" s="11" t="s">
        <v>37</v>
      </c>
      <c r="D87" s="2"/>
      <c r="E87" s="18"/>
    </row>
    <row r="88" spans="1:6">
      <c r="A88" s="14" t="s">
        <v>38</v>
      </c>
      <c r="B88" s="13" t="s">
        <v>19</v>
      </c>
      <c r="C88" t="s">
        <v>22</v>
      </c>
      <c r="D88" s="2"/>
      <c r="E88" s="18"/>
    </row>
    <row r="89" spans="1:6">
      <c r="A89" s="14" t="s">
        <v>13</v>
      </c>
      <c r="B89" s="14" t="s">
        <v>13</v>
      </c>
      <c r="C89" t="s">
        <v>13</v>
      </c>
      <c r="D89" s="2"/>
      <c r="E89" s="18"/>
    </row>
    <row r="90" spans="1:6">
      <c r="A90" s="15">
        <v>32</v>
      </c>
      <c r="B90" s="15">
        <v>14</v>
      </c>
      <c r="C90" s="15">
        <v>15</v>
      </c>
      <c r="D90" s="2">
        <f>((A90*25.4)*(B90*25.4)*(0.0066/100))</f>
        <v>19.076090879999999</v>
      </c>
      <c r="E90" s="16">
        <f>D90</f>
        <v>19.076090879999999</v>
      </c>
      <c r="F90" t="s">
        <v>14</v>
      </c>
    </row>
    <row r="91" spans="1:6">
      <c r="A91" s="15">
        <v>32</v>
      </c>
      <c r="B91" s="15">
        <v>14</v>
      </c>
      <c r="C91" s="15">
        <v>15</v>
      </c>
      <c r="D91" s="2">
        <f>((A91*25.4)*(B91*25.4)*(0.0084/100))</f>
        <v>24.278661119999992</v>
      </c>
      <c r="E91" s="16">
        <f>D91</f>
        <v>24.278661119999992</v>
      </c>
      <c r="F91" t="s">
        <v>15</v>
      </c>
    </row>
    <row r="92" spans="1:6">
      <c r="A92" s="10" t="s">
        <v>4</v>
      </c>
      <c r="B92" s="10" t="s">
        <v>31</v>
      </c>
      <c r="C92" s="11" t="s">
        <v>39</v>
      </c>
      <c r="D92" s="2"/>
      <c r="E92" s="18"/>
    </row>
    <row r="93" spans="1:6">
      <c r="A93" s="14" t="s">
        <v>27</v>
      </c>
      <c r="B93" s="13" t="s">
        <v>19</v>
      </c>
      <c r="C93" t="s">
        <v>22</v>
      </c>
      <c r="D93" s="2"/>
      <c r="E93" s="18"/>
    </row>
    <row r="94" spans="1:6">
      <c r="A94" s="14" t="s">
        <v>27</v>
      </c>
      <c r="B94" s="14" t="s">
        <v>13</v>
      </c>
      <c r="C94" t="s">
        <v>13</v>
      </c>
      <c r="D94" s="2"/>
      <c r="E94" s="18"/>
    </row>
    <row r="95" spans="1:6">
      <c r="A95" t="s">
        <v>33</v>
      </c>
      <c r="B95" s="15">
        <v>12.5</v>
      </c>
      <c r="C95" s="15">
        <v>20</v>
      </c>
      <c r="D95" s="2">
        <f>((B95*25.4)*((C95+B95)*25.4))*(0.0066/100)</f>
        <v>17.2983525</v>
      </c>
      <c r="E95" s="16">
        <f>D95</f>
        <v>17.2983525</v>
      </c>
      <c r="F95" t="s">
        <v>14</v>
      </c>
    </row>
    <row r="96" spans="1:6">
      <c r="A96" t="s">
        <v>33</v>
      </c>
      <c r="B96" s="15">
        <v>12.5</v>
      </c>
      <c r="C96" s="15">
        <v>20</v>
      </c>
      <c r="D96" s="2">
        <f>((B96*25.4)*((C96+B96)*25.4))*(0.0084/100)</f>
        <v>22.016085</v>
      </c>
      <c r="E96" s="16">
        <f>D96</f>
        <v>22.016085</v>
      </c>
      <c r="F96" t="s">
        <v>15</v>
      </c>
    </row>
    <row r="97" spans="1:6">
      <c r="A97" s="10" t="s">
        <v>20</v>
      </c>
      <c r="B97" s="10" t="s">
        <v>5</v>
      </c>
      <c r="C97" s="11" t="s">
        <v>36</v>
      </c>
      <c r="D97" s="2"/>
      <c r="E97" s="18"/>
    </row>
    <row r="98" spans="1:6">
      <c r="A98" s="13" t="s">
        <v>19</v>
      </c>
      <c r="B98" s="13" t="s">
        <v>9</v>
      </c>
      <c r="C98" s="13" t="s">
        <v>10</v>
      </c>
      <c r="D98" s="2"/>
      <c r="E98" s="18"/>
    </row>
    <row r="99" spans="1:6">
      <c r="A99" s="14" t="s">
        <v>11</v>
      </c>
      <c r="B99" s="14" t="s">
        <v>12</v>
      </c>
      <c r="C99" s="14" t="s">
        <v>13</v>
      </c>
      <c r="D99" s="2"/>
      <c r="E99" s="18"/>
    </row>
    <row r="100" spans="1:6">
      <c r="A100" s="15">
        <v>305</v>
      </c>
      <c r="B100" s="15">
        <v>70</v>
      </c>
      <c r="C100" s="15">
        <v>22.5</v>
      </c>
      <c r="D100" s="2">
        <f>A100*((A100*(B100/100)*2)+(C100*25.4))*(0.012/100)</f>
        <v>36.545099999999998</v>
      </c>
      <c r="E100" s="16">
        <f>D100</f>
        <v>36.545099999999998</v>
      </c>
      <c r="F100" t="s">
        <v>14</v>
      </c>
    </row>
    <row r="101" spans="1:6">
      <c r="A101" s="15">
        <v>305</v>
      </c>
      <c r="B101" s="15">
        <v>70</v>
      </c>
      <c r="C101" s="15">
        <v>22.5</v>
      </c>
      <c r="D101" s="2">
        <f>A101*((A101*(B101/100)*2)+(C101*25.4))*(0.0152/100)</f>
        <v>46.290460000000003</v>
      </c>
      <c r="E101" s="16">
        <f>D101</f>
        <v>46.290460000000003</v>
      </c>
      <c r="F101" t="s">
        <v>15</v>
      </c>
    </row>
    <row r="102" spans="1:6">
      <c r="A102" s="10" t="s">
        <v>20</v>
      </c>
      <c r="B102" s="10" t="s">
        <v>16</v>
      </c>
      <c r="C102" s="11" t="s">
        <v>37</v>
      </c>
      <c r="D102" s="2"/>
      <c r="E102" s="18"/>
    </row>
    <row r="103" spans="1:6">
      <c r="A103" s="14" t="s">
        <v>38</v>
      </c>
      <c r="B103" s="13" t="s">
        <v>19</v>
      </c>
      <c r="C103" t="s">
        <v>22</v>
      </c>
      <c r="D103" s="2"/>
      <c r="E103" s="18"/>
    </row>
    <row r="104" spans="1:6">
      <c r="A104" s="14" t="s">
        <v>13</v>
      </c>
      <c r="B104" s="14" t="s">
        <v>13</v>
      </c>
      <c r="C104" t="s">
        <v>13</v>
      </c>
      <c r="D104" s="2"/>
      <c r="E104" s="18"/>
    </row>
    <row r="105" spans="1:6">
      <c r="A105" s="15">
        <v>32</v>
      </c>
      <c r="B105" s="15">
        <v>14</v>
      </c>
      <c r="C105" s="15">
        <v>15</v>
      </c>
      <c r="D105" s="2">
        <f>((A105*25.4)*(B105*25.4)*(0.012/100))</f>
        <v>34.683801599999995</v>
      </c>
      <c r="E105" s="16">
        <f>D105</f>
        <v>34.683801599999995</v>
      </c>
      <c r="F105" t="s">
        <v>14</v>
      </c>
    </row>
    <row r="106" spans="1:6">
      <c r="A106" s="15">
        <v>32</v>
      </c>
      <c r="B106" s="15">
        <v>14</v>
      </c>
      <c r="C106" s="15">
        <v>15</v>
      </c>
      <c r="D106" s="2">
        <f>((A106*25.4)*(B106*25.4)*(0.0152/100))</f>
        <v>43.932815359999992</v>
      </c>
      <c r="E106" s="16">
        <f>D106</f>
        <v>43.932815359999992</v>
      </c>
      <c r="F106" t="s">
        <v>15</v>
      </c>
    </row>
    <row r="107" spans="1:6">
      <c r="A107" s="10" t="s">
        <v>20</v>
      </c>
      <c r="B107" s="10" t="s">
        <v>31</v>
      </c>
      <c r="C107" s="11" t="s">
        <v>39</v>
      </c>
      <c r="D107" s="2"/>
      <c r="E107" s="18"/>
    </row>
    <row r="108" spans="1:6">
      <c r="A108" s="14" t="s">
        <v>27</v>
      </c>
      <c r="B108" s="13" t="s">
        <v>19</v>
      </c>
      <c r="C108" t="s">
        <v>22</v>
      </c>
      <c r="D108" s="2"/>
      <c r="E108" s="18"/>
    </row>
    <row r="109" spans="1:6">
      <c r="A109" s="14" t="s">
        <v>27</v>
      </c>
      <c r="B109" s="14" t="s">
        <v>13</v>
      </c>
      <c r="C109" t="s">
        <v>13</v>
      </c>
      <c r="D109" s="2"/>
      <c r="E109" s="18"/>
    </row>
    <row r="110" spans="1:6">
      <c r="A110" t="s">
        <v>33</v>
      </c>
      <c r="B110" s="15">
        <v>12.5</v>
      </c>
      <c r="C110" s="15">
        <v>20</v>
      </c>
      <c r="D110" s="2">
        <f>((B110*25.4)*((C110+B110)*25.4))*(0.012/100)</f>
        <v>31.451550000000001</v>
      </c>
      <c r="E110" s="16">
        <f>D110</f>
        <v>31.451550000000001</v>
      </c>
      <c r="F110" t="s">
        <v>14</v>
      </c>
    </row>
    <row r="111" spans="1:6">
      <c r="A111" t="s">
        <v>33</v>
      </c>
      <c r="B111" s="15">
        <v>12.5</v>
      </c>
      <c r="C111" s="15">
        <v>20</v>
      </c>
      <c r="D111" s="2">
        <f>((B111*25.4)*((C111+B111)*25.4))*(0.0152/100)</f>
        <v>39.838630000000002</v>
      </c>
      <c r="E111" s="16">
        <f>D111</f>
        <v>39.838630000000002</v>
      </c>
      <c r="F111" t="s">
        <v>15</v>
      </c>
    </row>
  </sheetData>
  <sheetProtection password="C4F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WR 72 ROUTE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WEINGAESSEL</dc:creator>
  <cp:lastModifiedBy>BENOIT WEINGAESSEL</cp:lastModifiedBy>
  <dcterms:created xsi:type="dcterms:W3CDTF">2018-01-23T14:26:36Z</dcterms:created>
  <dcterms:modified xsi:type="dcterms:W3CDTF">2018-01-23T14:39:04Z</dcterms:modified>
</cp:coreProperties>
</file>